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0" windowWidth="21765" windowHeight="11655" firstSheet="1" activeTab="1"/>
  </bookViews>
  <sheets>
    <sheet name="ControlSheet" sheetId="4" state="hidden" r:id="rId1"/>
    <sheet name="Feuil1" sheetId="1" r:id="rId2"/>
  </sheets>
  <calcPr calcId="145621" concurrentCalc="0"/>
</workbook>
</file>

<file path=xl/calcChain.xml><?xml version="1.0" encoding="utf-8"?>
<calcChain xmlns="http://schemas.openxmlformats.org/spreadsheetml/2006/main">
  <c r="G13" i="1" l="1"/>
  <c r="G11" i="1"/>
  <c r="G12" i="1"/>
  <c r="G14" i="1"/>
  <c r="G15" i="1"/>
  <c r="G16" i="1"/>
  <c r="G17" i="1"/>
  <c r="G18" i="1"/>
  <c r="G19" i="1"/>
  <c r="G20" i="1"/>
  <c r="G21" i="1"/>
  <c r="G22" i="1"/>
  <c r="G23" i="1"/>
  <c r="G24" i="1"/>
  <c r="G25" i="1"/>
  <c r="G26" i="1"/>
  <c r="G27" i="1"/>
  <c r="G28" i="1"/>
  <c r="G29" i="1"/>
  <c r="G30" i="1"/>
  <c r="I12" i="1"/>
  <c r="G31" i="1"/>
  <c r="G32" i="1"/>
  <c r="R8" i="1"/>
  <c r="C31" i="1"/>
  <c r="C32" i="1"/>
  <c r="R5" i="1"/>
  <c r="R6" i="1"/>
  <c r="R7" i="1"/>
  <c r="R11" i="1"/>
  <c r="R4" i="1"/>
  <c r="R9" i="1"/>
  <c r="R10" i="1"/>
  <c r="R12" i="1"/>
  <c r="J28" i="1"/>
</calcChain>
</file>

<file path=xl/comments1.xml><?xml version="1.0" encoding="utf-8"?>
<comments xmlns="http://schemas.openxmlformats.org/spreadsheetml/2006/main">
  <authors>
    <author>m.simon-cornu</author>
  </authors>
  <commentList>
    <comment ref="F11" authorId="0">
      <text>
        <r>
          <rPr>
            <b/>
            <sz val="8"/>
            <color indexed="81"/>
            <rFont val="Tahoma"/>
            <family val="2"/>
          </rPr>
          <t>If (measurement) aw-values are available, it is not necessary to fill in the NaCl and Moisture columns</t>
        </r>
        <r>
          <rPr>
            <sz val="8"/>
            <color indexed="81"/>
            <rFont val="Tahoma"/>
            <family val="2"/>
          </rPr>
          <t xml:space="preserve">
</t>
        </r>
      </text>
    </comment>
  </commentList>
</comments>
</file>

<file path=xl/sharedStrings.xml><?xml version="1.0" encoding="utf-8"?>
<sst xmlns="http://schemas.openxmlformats.org/spreadsheetml/2006/main" count="41" uniqueCount="38">
  <si>
    <t>mCode</t>
  </si>
  <si>
    <t>sep</t>
  </si>
  <si>
    <t>yLow</t>
  </si>
  <si>
    <t>yUp</t>
  </si>
  <si>
    <t>Ribbon pointer</t>
  </si>
  <si>
    <t>Calculations</t>
  </si>
  <si>
    <r>
      <rPr>
        <sz val="10"/>
        <rFont val="Symbol"/>
        <family val="1"/>
        <charset val="2"/>
      </rPr>
      <t>j</t>
    </r>
    <r>
      <rPr>
        <sz val="10"/>
        <rFont val="Arial"/>
        <family val="2"/>
      </rPr>
      <t>T</t>
    </r>
  </si>
  <si>
    <r>
      <rPr>
        <sz val="10"/>
        <rFont val="Symbol"/>
        <family val="1"/>
        <charset val="2"/>
      </rPr>
      <t>j</t>
    </r>
    <r>
      <rPr>
        <sz val="10"/>
        <rFont val="Arial"/>
        <family val="2"/>
      </rPr>
      <t>pHs</t>
    </r>
  </si>
  <si>
    <r>
      <rPr>
        <sz val="10"/>
        <rFont val="Symbol"/>
        <family val="1"/>
        <charset val="2"/>
      </rPr>
      <t>j</t>
    </r>
    <r>
      <rPr>
        <sz val="10"/>
        <rFont val="Arial"/>
        <family val="2"/>
      </rPr>
      <t>pHi</t>
    </r>
  </si>
  <si>
    <t xml:space="preserve">Food data </t>
  </si>
  <si>
    <t>Bacteria</t>
  </si>
  <si>
    <r>
      <rPr>
        <sz val="10"/>
        <rFont val="Symbol"/>
        <family val="1"/>
        <charset val="2"/>
      </rPr>
      <t>j</t>
    </r>
    <r>
      <rPr>
        <sz val="10"/>
        <rFont val="Arial"/>
        <family val="2"/>
      </rPr>
      <t>aws</t>
    </r>
  </si>
  <si>
    <r>
      <rPr>
        <sz val="10"/>
        <rFont val="Symbol"/>
        <family val="1"/>
        <charset val="2"/>
      </rPr>
      <t>j</t>
    </r>
    <r>
      <rPr>
        <sz val="10"/>
        <rFont val="Arial"/>
        <family val="2"/>
      </rPr>
      <t>awi</t>
    </r>
  </si>
  <si>
    <t>Batch</t>
  </si>
  <si>
    <t xml:space="preserve"> pH </t>
  </si>
  <si>
    <r>
      <t>Measured a</t>
    </r>
    <r>
      <rPr>
        <b/>
        <vertAlign val="subscript"/>
        <sz val="10"/>
        <rFont val="Arial"/>
        <family val="2"/>
      </rPr>
      <t>w</t>
    </r>
  </si>
  <si>
    <t xml:space="preserve"> NaCl </t>
  </si>
  <si>
    <t xml:space="preserve"> Moisture</t>
  </si>
  <si>
    <r>
      <t>a</t>
    </r>
    <r>
      <rPr>
        <b/>
        <vertAlign val="subscript"/>
        <sz val="10"/>
        <rFont val="Arial"/>
        <family val="2"/>
      </rPr>
      <t>w</t>
    </r>
  </si>
  <si>
    <r>
      <t xml:space="preserve">            Cardinal values</t>
    </r>
    <r>
      <rPr>
        <sz val="10"/>
        <rFont val="Arial"/>
        <family val="2"/>
      </rPr>
      <t xml:space="preserve"> </t>
    </r>
  </si>
  <si>
    <r>
      <rPr>
        <sz val="10"/>
        <rFont val="Symbol"/>
        <family val="1"/>
        <charset val="2"/>
      </rPr>
      <t>Y</t>
    </r>
    <r>
      <rPr>
        <sz val="10"/>
        <rFont val="Arial"/>
        <family val="2"/>
      </rPr>
      <t>s</t>
    </r>
  </si>
  <si>
    <r>
      <t>mean per batch at D</t>
    </r>
    <r>
      <rPr>
        <b/>
        <vertAlign val="subscript"/>
        <sz val="10"/>
        <rFont val="Arial"/>
        <family val="2"/>
      </rPr>
      <t>0</t>
    </r>
  </si>
  <si>
    <r>
      <t>% (g/100g) mean per batch at D</t>
    </r>
    <r>
      <rPr>
        <b/>
        <vertAlign val="subscript"/>
        <sz val="10"/>
        <color indexed="8"/>
        <rFont val="Arial"/>
        <family val="2"/>
      </rPr>
      <t>0</t>
    </r>
  </si>
  <si>
    <r>
      <t>%             mean per batch at D</t>
    </r>
    <r>
      <rPr>
        <b/>
        <vertAlign val="subscript"/>
        <sz val="10"/>
        <color indexed="8"/>
        <rFont val="Arial"/>
        <family val="2"/>
      </rPr>
      <t>0</t>
    </r>
  </si>
  <si>
    <r>
      <rPr>
        <b/>
        <sz val="10"/>
        <color indexed="8"/>
        <rFont val="Arial"/>
        <family val="2"/>
      </rPr>
      <t>X</t>
    </r>
    <r>
      <rPr>
        <b/>
        <vertAlign val="subscript"/>
        <sz val="10"/>
        <color indexed="8"/>
        <rFont val="Arial"/>
        <family val="2"/>
      </rPr>
      <t>min</t>
    </r>
  </si>
  <si>
    <r>
      <rPr>
        <b/>
        <sz val="10"/>
        <color indexed="8"/>
        <rFont val="Arial"/>
        <family val="2"/>
      </rPr>
      <t>X</t>
    </r>
    <r>
      <rPr>
        <b/>
        <vertAlign val="subscript"/>
        <sz val="10"/>
        <color indexed="8"/>
        <rFont val="Arial"/>
        <family val="2"/>
      </rPr>
      <t>opt</t>
    </r>
  </si>
  <si>
    <r>
      <t>X</t>
    </r>
    <r>
      <rPr>
        <b/>
        <vertAlign val="subscript"/>
        <sz val="10"/>
        <color indexed="8"/>
        <rFont val="Arial"/>
        <family val="2"/>
      </rPr>
      <t>max</t>
    </r>
  </si>
  <si>
    <r>
      <rPr>
        <sz val="10"/>
        <rFont val="Symbol"/>
        <family val="1"/>
        <charset val="2"/>
      </rPr>
      <t>Y</t>
    </r>
    <r>
      <rPr>
        <sz val="10"/>
        <rFont val="Arial"/>
        <family val="2"/>
      </rPr>
      <t>i</t>
    </r>
  </si>
  <si>
    <t xml:space="preserve">Temperature </t>
  </si>
  <si>
    <r>
      <rPr>
        <sz val="10"/>
        <rFont val="Symbol"/>
        <family val="1"/>
        <charset val="2"/>
      </rPr>
      <t>Dj</t>
    </r>
    <r>
      <rPr>
        <sz val="10"/>
        <rFont val="Arial"/>
        <family val="2"/>
      </rPr>
      <t>phaw</t>
    </r>
  </si>
  <si>
    <t>pH</t>
  </si>
  <si>
    <r>
      <rPr>
        <sz val="10"/>
        <rFont val="Symbol"/>
        <family val="1"/>
        <charset val="2"/>
      </rPr>
      <t>DY</t>
    </r>
  </si>
  <si>
    <t>Storage temperature of the laboratory test (°C)</t>
  </si>
  <si>
    <t>Conclusion</t>
  </si>
  <si>
    <t>Mean</t>
  </si>
  <si>
    <t>Standard deviation</t>
  </si>
  <si>
    <r>
      <t>The  IBPCV (Inter-Batch Physico-Chemica Variability) calculator enables to test if the inter-batch variability linked to pH and a</t>
    </r>
    <r>
      <rPr>
        <vertAlign val="subscript"/>
        <sz val="10"/>
        <rFont val="Arial"/>
        <family val="2"/>
      </rPr>
      <t>w</t>
    </r>
    <r>
      <rPr>
        <sz val="10"/>
        <rFont val="Arial"/>
        <family val="2"/>
      </rPr>
      <t xml:space="preserve"> of a food is significant regarding the growth rate of a bacteria. </t>
    </r>
    <r>
      <rPr>
        <sz val="10"/>
        <color indexed="18"/>
        <rFont val="Arial"/>
        <family val="2"/>
      </rPr>
      <t>Blue zones have to be filled in: pH and a</t>
    </r>
    <r>
      <rPr>
        <vertAlign val="subscript"/>
        <sz val="10"/>
        <color indexed="18"/>
        <rFont val="Arial"/>
        <family val="2"/>
      </rPr>
      <t>w</t>
    </r>
    <r>
      <rPr>
        <sz val="10"/>
        <color indexed="18"/>
        <rFont val="Arial"/>
        <family val="2"/>
      </rPr>
      <t xml:space="preserve"> mean values for each of at least 3 batches, minimum temperature of the laboratory test and cardinal values for the bacteria. </t>
    </r>
    <r>
      <rPr>
        <sz val="10"/>
        <color indexed="17"/>
        <rFont val="Arial"/>
        <family val="2"/>
      </rPr>
      <t>Green zones (formulae) are protected</t>
    </r>
    <r>
      <rPr>
        <sz val="10"/>
        <rFont val="Arial"/>
        <family val="2"/>
      </rPr>
      <t xml:space="preserve">. </t>
    </r>
    <r>
      <rPr>
        <b/>
        <sz val="10"/>
        <color indexed="10"/>
        <rFont val="Arial"/>
        <family val="2"/>
      </rPr>
      <t>Answer appears in red characters.</t>
    </r>
  </si>
  <si>
    <r>
      <t>If no measured a</t>
    </r>
    <r>
      <rPr>
        <b/>
        <vertAlign val="subscript"/>
        <sz val="10"/>
        <rFont val="Arial"/>
        <family val="2"/>
      </rPr>
      <t>w</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</si>
</sst>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4" x14ac:knownFonts="1">
    <font>
      <sz val="10"/>
      <name val="Arial"/>
    </font>
    <font>
      <sz val="10"/>
      <color indexed="8"/>
      <name val="Arial"/>
      <family val="2"/>
    </font>
    <font>
      <b/>
      <sz val="10"/>
      <name val="Arial"/>
      <family val="2"/>
    </font>
    <font>
      <sz val="10"/>
      <color indexed="9"/>
      <name val="Arial"/>
      <family val="2"/>
    </font>
    <font>
      <b/>
      <vertAlign val="subscript"/>
      <sz val="10"/>
      <name val="Arial"/>
      <family val="2"/>
    </font>
    <font>
      <b/>
      <sz val="10"/>
      <color indexed="8"/>
      <name val="Arial"/>
      <family val="2"/>
    </font>
    <font>
      <sz val="8"/>
      <color indexed="81"/>
      <name val="Tahoma"/>
      <family val="2"/>
    </font>
    <font>
      <b/>
      <sz val="8"/>
      <color indexed="81"/>
      <name val="Tahoma"/>
      <family val="2"/>
    </font>
    <font>
      <sz val="10"/>
      <color indexed="43"/>
      <name val="Arial"/>
      <family val="2"/>
    </font>
    <font>
      <b/>
      <sz val="10"/>
      <color indexed="10"/>
      <name val="Arial"/>
      <family val="2"/>
    </font>
    <font>
      <sz val="10"/>
      <name val="Arial"/>
      <family val="2"/>
    </font>
    <font>
      <sz val="10"/>
      <color indexed="17"/>
      <name val="Arial"/>
      <family val="2"/>
    </font>
    <font>
      <sz val="10"/>
      <color indexed="18"/>
      <name val="Arial"/>
      <family val="2"/>
    </font>
    <font>
      <b/>
      <sz val="9"/>
      <color indexed="10"/>
      <name val="Arial"/>
      <family val="2"/>
    </font>
    <font>
      <i/>
      <sz val="10"/>
      <color indexed="9"/>
      <name val="Arial"/>
      <family val="2"/>
    </font>
    <font>
      <b/>
      <vertAlign val="subscript"/>
      <sz val="10"/>
      <color indexed="8"/>
      <name val="Arial"/>
      <family val="2"/>
    </font>
    <font>
      <vertAlign val="subscript"/>
      <sz val="10"/>
      <name val="Arial"/>
      <family val="2"/>
    </font>
    <font>
      <vertAlign val="subscript"/>
      <sz val="10"/>
      <color indexed="18"/>
      <name val="Arial"/>
      <family val="2"/>
    </font>
    <font>
      <b/>
      <sz val="11"/>
      <name val="Arial"/>
      <family val="2"/>
    </font>
    <font>
      <sz val="10"/>
      <name val="Symbol"/>
      <family val="1"/>
      <charset val="2"/>
    </font>
    <font>
      <sz val="10"/>
      <color rgb="FF002060"/>
      <name val="Cambria"/>
      <family val="1"/>
    </font>
    <font>
      <sz val="11"/>
      <color rgb="FF002060"/>
      <name val="Cambria"/>
      <family val="1"/>
    </font>
    <font>
      <sz val="10"/>
      <color rgb="FF002060"/>
      <name val="Arial"/>
      <family val="2"/>
    </font>
    <font>
      <sz val="10"/>
      <color theme="1"/>
      <name val="Arial"/>
      <family val="2"/>
    </font>
  </fonts>
  <fills count="12">
    <fill>
      <patternFill patternType="none"/>
    </fill>
    <fill>
      <patternFill patternType="gray125"/>
    </fill>
    <fill>
      <patternFill patternType="solid">
        <fgColor indexed="42"/>
        <bgColor indexed="64"/>
      </patternFill>
    </fill>
    <fill>
      <patternFill patternType="solid">
        <fgColor indexed="18"/>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7DBFF"/>
        <bgColor indexed="64"/>
      </patternFill>
    </fill>
    <fill>
      <patternFill patternType="solid">
        <fgColor theme="3" tint="0.79998168889431442"/>
        <bgColor indexed="64"/>
      </patternFill>
    </fill>
    <fill>
      <patternFill patternType="solid">
        <fgColor rgb="FF83AEE1"/>
        <bgColor indexed="64"/>
      </patternFill>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0">
    <xf numFmtId="0" fontId="0" fillId="0" borderId="0" xfId="0"/>
    <xf numFmtId="0" fontId="2" fillId="0" borderId="0" xfId="0" applyFont="1"/>
    <xf numFmtId="164" fontId="0" fillId="0" borderId="0" xfId="0" applyNumberFormat="1"/>
    <xf numFmtId="0" fontId="8" fillId="0" borderId="0" xfId="0" applyFont="1" applyFill="1"/>
    <xf numFmtId="0" fontId="2" fillId="0" borderId="0" xfId="0" applyFont="1" applyAlignment="1">
      <alignment vertical="top"/>
    </xf>
    <xf numFmtId="0" fontId="10" fillId="0" borderId="0" xfId="0" applyFont="1"/>
    <xf numFmtId="2" fontId="13" fillId="0" borderId="0" xfId="0" applyNumberFormat="1" applyFont="1" applyAlignment="1">
      <alignment vertical="top" wrapText="1"/>
    </xf>
    <xf numFmtId="0" fontId="12" fillId="0" borderId="0" xfId="0" applyFont="1" applyFill="1" applyProtection="1">
      <protection locked="0"/>
    </xf>
    <xf numFmtId="0" fontId="2" fillId="0" borderId="1" xfId="0" applyFont="1" applyBorder="1" applyAlignment="1">
      <alignment horizontal="center" vertical="top" wrapText="1"/>
    </xf>
    <xf numFmtId="0" fontId="0" fillId="0" borderId="1" xfId="0" applyBorder="1"/>
    <xf numFmtId="0" fontId="2" fillId="0" borderId="1" xfId="0" applyFont="1" applyBorder="1" applyAlignment="1">
      <alignment horizontal="center" vertical="top"/>
    </xf>
    <xf numFmtId="0" fontId="2" fillId="0" borderId="1" xfId="0" applyFont="1" applyBorder="1" applyAlignment="1">
      <alignment horizontal="center" wrapText="1"/>
    </xf>
    <xf numFmtId="0" fontId="5" fillId="0" borderId="1" xfId="0" applyFont="1" applyBorder="1" applyAlignment="1">
      <alignment horizontal="center" vertical="top" wrapText="1"/>
    </xf>
    <xf numFmtId="2" fontId="11" fillId="2" borderId="1" xfId="0" applyNumberFormat="1" applyFont="1" applyFill="1" applyBorder="1" applyAlignment="1">
      <alignment horizontal="center" vertical="top" wrapText="1"/>
    </xf>
    <xf numFmtId="2" fontId="11" fillId="5" borderId="0" xfId="0" applyNumberFormat="1" applyFont="1" applyFill="1"/>
    <xf numFmtId="0" fontId="1" fillId="6" borderId="1" xfId="0" applyFont="1" applyFill="1" applyBorder="1" applyAlignment="1">
      <alignment horizontal="center" vertical="top" wrapText="1"/>
    </xf>
    <xf numFmtId="0" fontId="2" fillId="6" borderId="1" xfId="0" applyFont="1" applyFill="1" applyBorder="1" applyAlignment="1">
      <alignment horizontal="center" wrapText="1"/>
    </xf>
    <xf numFmtId="2" fontId="20" fillId="7" borderId="1" xfId="0" applyNumberFormat="1" applyFont="1" applyFill="1" applyBorder="1" applyAlignment="1" applyProtection="1">
      <alignment horizontal="center" vertical="top" wrapText="1"/>
      <protection locked="0"/>
    </xf>
    <xf numFmtId="2" fontId="21" fillId="7" borderId="1" xfId="0" applyNumberFormat="1" applyFont="1" applyFill="1" applyBorder="1" applyAlignment="1" applyProtection="1">
      <alignment horizontal="center"/>
      <protection locked="0"/>
    </xf>
    <xf numFmtId="2" fontId="20" fillId="7" borderId="1" xfId="0" applyNumberFormat="1" applyFont="1" applyFill="1" applyBorder="1" applyAlignment="1" applyProtection="1">
      <alignment horizontal="center"/>
      <protection locked="0"/>
    </xf>
    <xf numFmtId="0" fontId="22" fillId="8" borderId="0" xfId="0" applyFont="1" applyFill="1" applyProtection="1">
      <protection locked="0"/>
    </xf>
    <xf numFmtId="0" fontId="3" fillId="0" borderId="0" xfId="0" applyFont="1" applyFill="1" applyBorder="1" applyAlignment="1"/>
    <xf numFmtId="2" fontId="23" fillId="9" borderId="1" xfId="0" applyNumberFormat="1" applyFont="1" applyFill="1" applyBorder="1" applyAlignment="1" applyProtection="1">
      <alignment horizontal="center" vertical="top" wrapText="1"/>
      <protection locked="0"/>
    </xf>
    <xf numFmtId="2" fontId="23" fillId="9" borderId="1" xfId="0" applyNumberFormat="1" applyFont="1" applyFill="1" applyBorder="1" applyAlignment="1" applyProtection="1">
      <alignment horizontal="center"/>
      <protection locked="0"/>
    </xf>
    <xf numFmtId="2" fontId="23" fillId="9" borderId="1" xfId="0" applyNumberFormat="1" applyFont="1" applyFill="1" applyBorder="1" applyProtection="1">
      <protection locked="0"/>
    </xf>
    <xf numFmtId="0" fontId="2" fillId="0" borderId="0" xfId="0" applyFont="1" applyAlignment="1">
      <alignment horizontal="center"/>
    </xf>
    <xf numFmtId="164" fontId="5" fillId="0" borderId="0" xfId="0" applyNumberFormat="1" applyFont="1" applyFill="1" applyAlignment="1">
      <alignment horizontal="center" shrinkToFit="1"/>
    </xf>
    <xf numFmtId="2" fontId="11" fillId="6" borderId="0" xfId="0" applyNumberFormat="1" applyFont="1" applyFill="1"/>
    <xf numFmtId="164" fontId="11" fillId="5" borderId="0" xfId="0" applyNumberFormat="1" applyFont="1" applyFill="1"/>
    <xf numFmtId="165" fontId="22" fillId="10" borderId="1" xfId="0" applyNumberFormat="1" applyFont="1" applyFill="1" applyBorder="1" applyAlignment="1" applyProtection="1">
      <alignment horizontal="center" vertical="top"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xf>
    <xf numFmtId="0" fontId="9" fillId="0" borderId="0" xfId="0" applyFont="1" applyAlignment="1">
      <alignment horizontal="center" vertical="center" wrapText="1"/>
    </xf>
    <xf numFmtId="0" fontId="2" fillId="0" borderId="0" xfId="0" applyFont="1" applyBorder="1" applyAlignment="1">
      <alignment horizontal="center"/>
    </xf>
    <xf numFmtId="2" fontId="22" fillId="8" borderId="0" xfId="0" applyNumberFormat="1" applyFont="1" applyFill="1" applyAlignment="1" applyProtection="1">
      <alignment horizontal="left"/>
      <protection locked="0"/>
    </xf>
    <xf numFmtId="0" fontId="22" fillId="8" borderId="0" xfId="0" applyNumberFormat="1" applyFont="1" applyFill="1" applyProtection="1">
      <protection locked="0"/>
    </xf>
    <xf numFmtId="0" fontId="22" fillId="8" borderId="0" xfId="0" applyNumberFormat="1" applyFont="1" applyFill="1" applyAlignment="1" applyProtection="1">
      <alignment horizontal="left"/>
      <protection locked="0"/>
    </xf>
    <xf numFmtId="0" fontId="3" fillId="11" borderId="0" xfId="0" applyFont="1" applyFill="1" applyBorder="1" applyAlignment="1">
      <alignment horizontal="center"/>
    </xf>
    <xf numFmtId="2" fontId="13" fillId="0" borderId="0" xfId="0" applyNumberFormat="1" applyFont="1" applyAlignment="1">
      <alignment horizontal="center" vertical="top" wrapText="1"/>
    </xf>
    <xf numFmtId="0" fontId="10" fillId="4" borderId="0" xfId="0" applyFont="1" applyFill="1" applyAlignment="1">
      <alignment horizontal="center" wrapText="1"/>
    </xf>
    <xf numFmtId="0" fontId="18" fillId="4" borderId="0" xfId="0" applyFont="1" applyFill="1" applyAlignment="1">
      <alignment horizontal="center" wrapText="1"/>
    </xf>
    <xf numFmtId="0" fontId="3" fillId="3" borderId="5" xfId="0" applyFont="1" applyFill="1" applyBorder="1" applyAlignment="1">
      <alignment horizontal="center"/>
    </xf>
    <xf numFmtId="0" fontId="3" fillId="3" borderId="0"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9" fillId="0" borderId="0" xfId="0" applyFont="1" applyAlignment="1">
      <alignment horizontal="center" vertical="center" wrapText="1"/>
    </xf>
    <xf numFmtId="0" fontId="2" fillId="0" borderId="1" xfId="0" applyFont="1" applyBorder="1" applyAlignment="1">
      <alignment horizontal="center"/>
    </xf>
    <xf numFmtId="0" fontId="14" fillId="3" borderId="0" xfId="0" applyFont="1" applyFill="1" applyBorder="1" applyAlignment="1">
      <alignment horizontal="center"/>
    </xf>
    <xf numFmtId="0" fontId="2" fillId="0" borderId="4" xfId="0" applyFont="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
  <sheetViews>
    <sheetView workbookViewId="0"/>
  </sheetViews>
  <sheetFormatPr baseColWidth="10" defaultColWidth="11.42578125" defaultRowHeight="12.75" x14ac:dyDescent="0.2"/>
  <sheetData>
    <row r="1" spans="2:8" x14ac:dyDescent="0.2">
      <c r="B1" t="s">
        <v>0</v>
      </c>
      <c r="C1" t="s">
        <v>1</v>
      </c>
      <c r="D1" t="s">
        <v>2</v>
      </c>
      <c r="E1" t="s">
        <v>3</v>
      </c>
      <c r="H1" t="s">
        <v>4</v>
      </c>
    </row>
    <row r="2" spans="2:8" x14ac:dyDescent="0.2">
      <c r="B2">
        <v>2</v>
      </c>
      <c r="C2">
        <v>1</v>
      </c>
      <c r="D2">
        <v>0</v>
      </c>
      <c r="E2">
        <v>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tabSelected="1" zoomScale="125" zoomScaleNormal="125" workbookViewId="0">
      <selection activeCell="I17" sqref="I17"/>
    </sheetView>
  </sheetViews>
  <sheetFormatPr baseColWidth="10" defaultColWidth="11.42578125" defaultRowHeight="12.75" x14ac:dyDescent="0.2"/>
  <cols>
    <col min="2" max="2" width="7.140625" customWidth="1"/>
    <col min="3" max="4" width="10.140625" customWidth="1"/>
    <col min="6" max="6" width="13.85546875" customWidth="1"/>
    <col min="7" max="7" width="13.42578125" customWidth="1"/>
    <col min="8" max="8" width="2.42578125" customWidth="1"/>
    <col min="9" max="9" width="27.42578125" customWidth="1"/>
    <col min="10" max="10" width="11.42578125" customWidth="1"/>
    <col min="11" max="11" width="19.42578125" customWidth="1"/>
    <col min="12" max="12" width="0.42578125" customWidth="1"/>
    <col min="13" max="13" width="8" customWidth="1"/>
    <col min="14" max="14" width="9.140625" customWidth="1"/>
    <col min="15" max="15" width="11" customWidth="1"/>
    <col min="16" max="16" width="10" customWidth="1"/>
  </cols>
  <sheetData>
    <row r="1" spans="1:18" x14ac:dyDescent="0.2">
      <c r="Q1" t="s">
        <v>5</v>
      </c>
    </row>
    <row r="3" spans="1:18" ht="0.75" customHeight="1" x14ac:dyDescent="0.2"/>
    <row r="4" spans="1:18" ht="20.25" customHeight="1" x14ac:dyDescent="0.2">
      <c r="A4" s="39" t="s">
        <v>36</v>
      </c>
      <c r="B4" s="40"/>
      <c r="C4" s="40"/>
      <c r="D4" s="40"/>
      <c r="E4" s="40"/>
      <c r="F4" s="40"/>
      <c r="G4" s="40"/>
      <c r="H4" s="40"/>
      <c r="I4" s="40"/>
      <c r="J4" s="40"/>
      <c r="K4" s="40"/>
      <c r="L4" s="40"/>
      <c r="M4" s="40"/>
      <c r="N4" s="40"/>
      <c r="Q4" t="s">
        <v>6</v>
      </c>
      <c r="R4" s="2">
        <f>((N11-M21)/(N11-M11))^3</f>
        <v>0.55240310861612629</v>
      </c>
    </row>
    <row r="5" spans="1:18" ht="20.25" customHeight="1" x14ac:dyDescent="0.2">
      <c r="A5" s="40"/>
      <c r="B5" s="40"/>
      <c r="C5" s="40"/>
      <c r="D5" s="40"/>
      <c r="E5" s="40"/>
      <c r="F5" s="40"/>
      <c r="G5" s="40"/>
      <c r="H5" s="40"/>
      <c r="I5" s="40"/>
      <c r="J5" s="40"/>
      <c r="K5" s="40"/>
      <c r="L5" s="40"/>
      <c r="M5" s="40"/>
      <c r="N5" s="40"/>
      <c r="Q5" t="s">
        <v>7</v>
      </c>
      <c r="R5" s="2">
        <f>IF(C31&lt;N12,((N12-(C31-2*C32))/(N12-M12))^3,(((C31+2*C32)-N12)/(O12-N12))^3)</f>
        <v>0.15770672833178373</v>
      </c>
    </row>
    <row r="6" spans="1:18" x14ac:dyDescent="0.2">
      <c r="Q6" t="s">
        <v>8</v>
      </c>
      <c r="R6" s="2">
        <f>IF(C31&lt;N12,IF(C31+2*C32&gt;=N12,0,((N12-(C31+2*C32))/(N12-M12))^3),IF(C31-2*C32&lt;=N12,0,(((C31-2*C32)-N12)/(O12-N12))^3))</f>
        <v>3.0251822615970185E-4</v>
      </c>
    </row>
    <row r="7" spans="1:18" x14ac:dyDescent="0.2">
      <c r="A7" s="41" t="s">
        <v>9</v>
      </c>
      <c r="B7" s="42"/>
      <c r="C7" s="42"/>
      <c r="D7" s="42"/>
      <c r="E7" s="42"/>
      <c r="F7" s="42"/>
      <c r="H7" s="21"/>
      <c r="I7" s="48" t="s">
        <v>10</v>
      </c>
      <c r="J7" s="42"/>
      <c r="K7" s="42"/>
      <c r="L7" s="42"/>
      <c r="M7" s="42"/>
      <c r="N7" s="42"/>
      <c r="Q7" t="s">
        <v>11</v>
      </c>
      <c r="R7" s="2">
        <f>IF(G31&lt;N13,((N13-(G31-2*G32))/(N13-M13))^3,(((G31+2*G32)-N13)/(O13-N13))^3)</f>
        <v>2.9154518950438436E-3</v>
      </c>
    </row>
    <row r="8" spans="1:18" ht="14.25" x14ac:dyDescent="0.25">
      <c r="A8" s="43"/>
      <c r="B8" s="31"/>
      <c r="C8" s="8"/>
      <c r="D8" s="8"/>
      <c r="E8" s="47" t="s">
        <v>37</v>
      </c>
      <c r="F8" s="47"/>
      <c r="G8" s="9"/>
      <c r="Q8" t="s">
        <v>12</v>
      </c>
      <c r="R8" s="2">
        <f>IF(G31&lt;N13,IF(G31+2*G32&gt;=N13,0,((N13-(G31+2*G32))/(N13-M13))^3),IF(G31-2*G32&lt;=N13,0,(((G31-2*G32)-N13)/(O13-N13))^3))</f>
        <v>2.9154518950434542E-3</v>
      </c>
    </row>
    <row r="9" spans="1:18" ht="27.95" customHeight="1" x14ac:dyDescent="0.25">
      <c r="A9" s="44"/>
      <c r="B9" s="10" t="s">
        <v>13</v>
      </c>
      <c r="C9" s="30" t="s">
        <v>14</v>
      </c>
      <c r="D9" s="8" t="s">
        <v>15</v>
      </c>
      <c r="E9" s="8" t="s">
        <v>16</v>
      </c>
      <c r="F9" s="8" t="s">
        <v>17</v>
      </c>
      <c r="G9" s="16" t="s">
        <v>18</v>
      </c>
      <c r="M9" s="25" t="s">
        <v>19</v>
      </c>
      <c r="Q9" t="s">
        <v>20</v>
      </c>
      <c r="R9" s="2">
        <f>R4/(2*(1-R5)*(1-R7))+R5/(2*(1-R4)*(1-R7))+R7/((2*(1-R4)*(1-R5)))</f>
        <v>0.50942713030892328</v>
      </c>
    </row>
    <row r="10" spans="1:18" ht="39" customHeight="1" x14ac:dyDescent="0.25">
      <c r="A10" s="49"/>
      <c r="C10" s="8" t="s">
        <v>21</v>
      </c>
      <c r="D10" s="11" t="s">
        <v>21</v>
      </c>
      <c r="E10" s="12" t="s">
        <v>22</v>
      </c>
      <c r="F10" s="12" t="s">
        <v>23</v>
      </c>
      <c r="G10" s="16" t="s">
        <v>21</v>
      </c>
      <c r="J10" s="1"/>
      <c r="K10" s="1"/>
      <c r="L10" s="1"/>
      <c r="M10" s="26" t="s">
        <v>24</v>
      </c>
      <c r="N10" s="26" t="s">
        <v>25</v>
      </c>
      <c r="O10" s="26" t="s">
        <v>26</v>
      </c>
      <c r="Q10" t="s">
        <v>27</v>
      </c>
      <c r="R10" s="2">
        <f>R4/(2*(1-R6)*(1-R8))+R6/(2*(1-R4)*(1-R8))+R8/(2*(1-R4)*(1-R6))</f>
        <v>0.28068967954639301</v>
      </c>
    </row>
    <row r="11" spans="1:18" ht="12.75" customHeight="1" x14ac:dyDescent="0.2">
      <c r="A11" s="43"/>
      <c r="B11" s="15">
        <v>1</v>
      </c>
      <c r="C11" s="29">
        <v>5.8</v>
      </c>
      <c r="D11" s="22">
        <v>0.98</v>
      </c>
      <c r="E11" s="17"/>
      <c r="F11" s="17"/>
      <c r="G11" s="13">
        <f>IF(COUNTA(D11)=1,D11,IF(COUNTA(E11:F11)=2,1-0.0052471*E11/F11*100-0.00012206*(E11/F11*100)^2,""))</f>
        <v>0.98</v>
      </c>
      <c r="H11" s="3"/>
      <c r="I11" s="32"/>
      <c r="J11" s="1"/>
      <c r="K11" s="1" t="s">
        <v>28</v>
      </c>
      <c r="L11" s="1"/>
      <c r="M11" s="34">
        <v>-2</v>
      </c>
      <c r="N11" s="35">
        <v>37</v>
      </c>
      <c r="O11" s="35">
        <v>45</v>
      </c>
      <c r="Q11" t="s">
        <v>29</v>
      </c>
      <c r="R11" s="2">
        <f>R5+R7-R6-R8</f>
        <v>0.15740421010562441</v>
      </c>
    </row>
    <row r="12" spans="1:18" x14ac:dyDescent="0.2">
      <c r="A12" s="44"/>
      <c r="B12" s="15">
        <v>2</v>
      </c>
      <c r="C12" s="29">
        <v>6.6</v>
      </c>
      <c r="D12" s="22">
        <v>0.98</v>
      </c>
      <c r="E12" s="17"/>
      <c r="F12" s="17"/>
      <c r="G12" s="13">
        <f t="shared" ref="G12:G30" si="0">IF(COUNTA(D12)=1,D12,IF(COUNTA(E12:F12)=2,1-0.0052471*E12/F12*100-0.00012206*(E12/F12*100)^2,""))</f>
        <v>0.98</v>
      </c>
      <c r="H12" s="3"/>
      <c r="I12" s="46" t="str">
        <f>IF(OR(COUNTBLANK($C$11:$C$30)&gt;17,COUNTBLANK($G$11:$G$30)&gt;17),"It is recommended to compare at least 3 batches","")</f>
        <v/>
      </c>
      <c r="J12" s="1"/>
      <c r="K12" s="1" t="s">
        <v>30</v>
      </c>
      <c r="L12" s="1"/>
      <c r="M12" s="36">
        <v>4.3</v>
      </c>
      <c r="N12" s="35">
        <v>7</v>
      </c>
      <c r="O12" s="35">
        <v>9.6</v>
      </c>
      <c r="Q12" t="s">
        <v>31</v>
      </c>
      <c r="R12" s="2">
        <f>R9-R10</f>
        <v>0.22873745076253027</v>
      </c>
    </row>
    <row r="13" spans="1:18" ht="14.25" customHeight="1" x14ac:dyDescent="0.25">
      <c r="A13" s="44"/>
      <c r="B13" s="15">
        <v>3</v>
      </c>
      <c r="C13" s="29">
        <v>6</v>
      </c>
      <c r="D13" s="22">
        <v>0.98</v>
      </c>
      <c r="E13" s="17"/>
      <c r="F13" s="17"/>
      <c r="G13" s="13">
        <f t="shared" si="0"/>
        <v>0.98</v>
      </c>
      <c r="I13" s="46"/>
      <c r="K13" s="1" t="s">
        <v>18</v>
      </c>
      <c r="M13" s="36">
        <v>0.92</v>
      </c>
      <c r="N13" s="35">
        <v>0.99</v>
      </c>
      <c r="O13" s="35">
        <v>1</v>
      </c>
    </row>
    <row r="14" spans="1:18" ht="14.25" x14ac:dyDescent="0.2">
      <c r="A14" s="45"/>
      <c r="B14" s="15">
        <v>4</v>
      </c>
      <c r="C14" s="29">
        <v>6.1</v>
      </c>
      <c r="D14" s="23">
        <v>0.98</v>
      </c>
      <c r="E14" s="17"/>
      <c r="F14" s="18"/>
      <c r="G14" s="13">
        <f t="shared" si="0"/>
        <v>0.98</v>
      </c>
      <c r="I14" s="46"/>
    </row>
    <row r="15" spans="1:18" ht="14.25" x14ac:dyDescent="0.2">
      <c r="A15" s="45"/>
      <c r="B15" s="15">
        <v>5</v>
      </c>
      <c r="C15" s="29">
        <v>6.4</v>
      </c>
      <c r="D15" s="23">
        <v>0.98</v>
      </c>
      <c r="E15" s="17"/>
      <c r="F15" s="18"/>
      <c r="G15" s="13">
        <f t="shared" si="0"/>
        <v>0.98</v>
      </c>
    </row>
    <row r="16" spans="1:18" ht="14.25" x14ac:dyDescent="0.2">
      <c r="A16" s="45"/>
      <c r="B16" s="15">
        <v>6</v>
      </c>
      <c r="C16" s="29"/>
      <c r="D16" s="23"/>
      <c r="E16" s="17"/>
      <c r="F16" s="18"/>
      <c r="G16" s="13" t="str">
        <f t="shared" si="0"/>
        <v/>
      </c>
    </row>
    <row r="17" spans="1:21" ht="14.25" x14ac:dyDescent="0.2">
      <c r="A17" s="45"/>
      <c r="B17" s="15">
        <v>7</v>
      </c>
      <c r="C17" s="29"/>
      <c r="D17" s="23"/>
      <c r="E17" s="17"/>
      <c r="F17" s="18"/>
      <c r="G17" s="13" t="str">
        <f t="shared" si="0"/>
        <v/>
      </c>
    </row>
    <row r="18" spans="1:21" x14ac:dyDescent="0.2">
      <c r="A18" s="45"/>
      <c r="B18" s="15">
        <v>8</v>
      </c>
      <c r="C18" s="29"/>
      <c r="D18" s="24"/>
      <c r="E18" s="17"/>
      <c r="F18" s="19"/>
      <c r="G18" s="13" t="str">
        <f t="shared" si="0"/>
        <v/>
      </c>
    </row>
    <row r="19" spans="1:21" x14ac:dyDescent="0.2">
      <c r="A19" s="45"/>
      <c r="B19" s="15">
        <v>9</v>
      </c>
      <c r="C19" s="29"/>
      <c r="D19" s="24"/>
      <c r="E19" s="17"/>
      <c r="F19" s="19"/>
      <c r="G19" s="13" t="str">
        <f t="shared" si="0"/>
        <v/>
      </c>
    </row>
    <row r="20" spans="1:21" x14ac:dyDescent="0.2">
      <c r="A20" s="33"/>
      <c r="B20" s="15">
        <v>10</v>
      </c>
      <c r="C20" s="29"/>
      <c r="D20" s="24"/>
      <c r="E20" s="17"/>
      <c r="F20" s="19"/>
      <c r="G20" s="13" t="str">
        <f t="shared" si="0"/>
        <v/>
      </c>
    </row>
    <row r="21" spans="1:21" ht="14.25" x14ac:dyDescent="0.2">
      <c r="A21" s="33"/>
      <c r="B21" s="15">
        <v>11</v>
      </c>
      <c r="C21" s="29"/>
      <c r="D21" s="24"/>
      <c r="E21" s="17"/>
      <c r="F21" s="18"/>
      <c r="G21" s="13" t="str">
        <f t="shared" si="0"/>
        <v/>
      </c>
      <c r="I21" s="37" t="s">
        <v>32</v>
      </c>
      <c r="J21" s="37"/>
      <c r="K21" s="37"/>
      <c r="M21" s="20">
        <v>5</v>
      </c>
    </row>
    <row r="22" spans="1:21" ht="14.25" x14ac:dyDescent="0.2">
      <c r="A22" s="33"/>
      <c r="B22" s="15">
        <v>12</v>
      </c>
      <c r="C22" s="29"/>
      <c r="D22" s="24"/>
      <c r="E22" s="17"/>
      <c r="F22" s="18"/>
      <c r="G22" s="13" t="str">
        <f t="shared" si="0"/>
        <v/>
      </c>
      <c r="I22" s="1"/>
    </row>
    <row r="23" spans="1:21" ht="14.25" x14ac:dyDescent="0.2">
      <c r="A23" s="33"/>
      <c r="B23" s="15">
        <v>13</v>
      </c>
      <c r="C23" s="29"/>
      <c r="D23" s="24"/>
      <c r="E23" s="17"/>
      <c r="F23" s="18"/>
      <c r="G23" s="13" t="str">
        <f t="shared" si="0"/>
        <v/>
      </c>
      <c r="J23" s="5"/>
      <c r="K23" s="5"/>
      <c r="L23" s="5"/>
    </row>
    <row r="24" spans="1:21" ht="14.25" x14ac:dyDescent="0.2">
      <c r="A24" s="33"/>
      <c r="B24" s="15">
        <v>14</v>
      </c>
      <c r="C24" s="29"/>
      <c r="D24" s="24"/>
      <c r="E24" s="17"/>
      <c r="F24" s="18"/>
      <c r="G24" s="13" t="str">
        <f t="shared" si="0"/>
        <v/>
      </c>
      <c r="L24" s="7"/>
      <c r="M24" s="7"/>
    </row>
    <row r="25" spans="1:21" ht="14.25" x14ac:dyDescent="0.2">
      <c r="A25" s="33"/>
      <c r="B25" s="15">
        <v>15</v>
      </c>
      <c r="C25" s="29"/>
      <c r="D25" s="24"/>
      <c r="E25" s="17"/>
      <c r="F25" s="18"/>
      <c r="G25" s="13" t="str">
        <f t="shared" si="0"/>
        <v/>
      </c>
    </row>
    <row r="26" spans="1:21" ht="15" customHeight="1" x14ac:dyDescent="0.2">
      <c r="A26" s="33"/>
      <c r="B26" s="15">
        <v>16</v>
      </c>
      <c r="C26" s="29"/>
      <c r="D26" s="24"/>
      <c r="E26" s="17"/>
      <c r="F26" s="18"/>
      <c r="G26" s="13" t="str">
        <f t="shared" si="0"/>
        <v/>
      </c>
      <c r="O26" s="6"/>
      <c r="P26" s="6"/>
      <c r="Q26" s="6"/>
      <c r="R26" s="6"/>
      <c r="S26" s="6"/>
      <c r="T26" s="6"/>
      <c r="U26" s="6"/>
    </row>
    <row r="27" spans="1:21" ht="14.25" x14ac:dyDescent="0.2">
      <c r="A27" s="33"/>
      <c r="B27" s="15">
        <v>17</v>
      </c>
      <c r="C27" s="29"/>
      <c r="D27" s="24"/>
      <c r="E27" s="17"/>
      <c r="F27" s="18"/>
      <c r="G27" s="13" t="str">
        <f t="shared" si="0"/>
        <v/>
      </c>
      <c r="O27" s="6"/>
    </row>
    <row r="28" spans="1:21" ht="14.25" x14ac:dyDescent="0.2">
      <c r="A28" s="33"/>
      <c r="B28" s="15">
        <v>18</v>
      </c>
      <c r="C28" s="29"/>
      <c r="D28" s="24"/>
      <c r="E28" s="17"/>
      <c r="F28" s="18"/>
      <c r="G28" s="13" t="str">
        <f t="shared" si="0"/>
        <v/>
      </c>
      <c r="I28" s="4" t="s">
        <v>33</v>
      </c>
      <c r="J28" s="38" t="str">
        <f>IF(M21&lt;=M11,"Sorry, T≤Tmin",IF(M21&gt;N11,"Sorry, T&gt;Topt",IF(C31&lt;=M12,"Sorry, mean pH≤pHmin",IF(G31&lt;=M13,"Sorry, mean aw≤awmin",IF(MAX(R11:R12)&gt;0.2, "The impact of the variability of pH and aw is significant in the tested temperature conditions.","The impact of the variability of pH and aw is not significant in the tested temperature conditions.")))))</f>
        <v>The impact of the variability of pH and aw is significant in the tested temperature conditions.</v>
      </c>
      <c r="K28" s="38"/>
      <c r="L28" s="38"/>
      <c r="M28" s="38"/>
      <c r="N28" s="38"/>
      <c r="O28" s="6"/>
    </row>
    <row r="29" spans="1:21" ht="14.25" x14ac:dyDescent="0.2">
      <c r="A29" s="33"/>
      <c r="B29" s="15">
        <v>19</v>
      </c>
      <c r="C29" s="29"/>
      <c r="D29" s="24"/>
      <c r="E29" s="17"/>
      <c r="F29" s="18"/>
      <c r="G29" s="13" t="str">
        <f t="shared" si="0"/>
        <v/>
      </c>
      <c r="J29" s="38"/>
      <c r="K29" s="38"/>
      <c r="L29" s="38"/>
      <c r="M29" s="38"/>
      <c r="N29" s="38"/>
      <c r="O29" s="6"/>
    </row>
    <row r="30" spans="1:21" ht="14.25" x14ac:dyDescent="0.2">
      <c r="A30" s="33"/>
      <c r="B30" s="15">
        <v>20</v>
      </c>
      <c r="C30" s="29"/>
      <c r="D30" s="24"/>
      <c r="E30" s="17"/>
      <c r="F30" s="18"/>
      <c r="G30" s="13" t="str">
        <f t="shared" si="0"/>
        <v/>
      </c>
    </row>
    <row r="31" spans="1:21" x14ac:dyDescent="0.2">
      <c r="A31" s="1" t="s">
        <v>34</v>
      </c>
      <c r="C31" s="14">
        <f>AVERAGE(C11:C30)</f>
        <v>6.18</v>
      </c>
      <c r="D31" s="14"/>
      <c r="E31" s="14"/>
      <c r="F31" s="14"/>
      <c r="G31" s="28">
        <f>AVERAGE(G11:G30)</f>
        <v>0.98000000000000009</v>
      </c>
      <c r="H31" s="27"/>
    </row>
    <row r="32" spans="1:21" x14ac:dyDescent="0.2">
      <c r="A32" s="1" t="s">
        <v>35</v>
      </c>
      <c r="C32" s="14">
        <f>STDEV(C11:C30)</f>
        <v>0.31937438845342625</v>
      </c>
      <c r="D32" s="14"/>
      <c r="E32" s="14"/>
      <c r="F32" s="14"/>
      <c r="G32" s="28">
        <f>STDEV(G11:G30)</f>
        <v>1.2412670766236366E-16</v>
      </c>
    </row>
    <row r="33" spans="1:1" x14ac:dyDescent="0.2">
      <c r="A33" s="1"/>
    </row>
    <row r="38" spans="1:1" ht="56.25" customHeight="1" x14ac:dyDescent="0.2"/>
  </sheetData>
  <sheetProtection password="CF11" sheet="1" objects="1" scenarios="1"/>
  <mergeCells count="11">
    <mergeCell ref="I21:K21"/>
    <mergeCell ref="J28:N29"/>
    <mergeCell ref="A4:N5"/>
    <mergeCell ref="A7:F7"/>
    <mergeCell ref="A11:A13"/>
    <mergeCell ref="A14:A16"/>
    <mergeCell ref="A17:A19"/>
    <mergeCell ref="I12:I14"/>
    <mergeCell ref="E8:F8"/>
    <mergeCell ref="I7:N7"/>
    <mergeCell ref="A8:A10"/>
  </mergeCells>
  <phoneticPr fontId="0" type="noConversion"/>
  <dataValidations count="3">
    <dataValidation type="decimal" allowBlank="1" showInputMessage="1" showErrorMessage="1" sqref="C11:C30">
      <formula1>0</formula1>
      <formula2>12</formula2>
    </dataValidation>
    <dataValidation type="decimal" allowBlank="1" showInputMessage="1" showErrorMessage="1" sqref="D11:D30">
      <formula1>0</formula1>
      <formula2>1</formula2>
    </dataValidation>
    <dataValidation type="decimal" allowBlank="1" showInputMessage="1" showErrorMessage="1" sqref="E11:E30 F11:F30">
      <formula1>0</formula1>
      <formula2>100</formula2>
    </dataValidation>
  </dataValidations>
  <pageMargins left="0" right="0" top="0.98425196850393704" bottom="0.98425196850393704" header="0.51181102362204722" footer="0.51181102362204722"/>
  <pageSetup paperSize="9" orientation="landscape" r:id="rId1"/>
  <headerFooter alignWithMargins="0"/>
  <ignoredErrors>
    <ignoredError sqref="C31:C32" emptyCellReferenc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ControlSheet</vt:lpstr>
      <vt:lpstr>Feuil1</vt:lpstr>
    </vt:vector>
  </TitlesOfParts>
  <Company>AFSSA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m.simon-cornu</dc:creator>
  <cp:lastModifiedBy>BERGIS Hélène</cp:lastModifiedBy>
  <cp:revision/>
  <dcterms:created xsi:type="dcterms:W3CDTF">2007-07-02T08:04:15Z</dcterms:created>
  <dcterms:modified xsi:type="dcterms:W3CDTF">2016-07-12T09:23:40Z</dcterms:modified>
</cp:coreProperties>
</file>